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autoCompressPictures="0"/>
  <bookViews>
    <workbookView xWindow="480" yWindow="80" windowWidth="15480" windowHeight="8760"/>
  </bookViews>
  <sheets>
    <sheet name="Sheet2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1" i="2" l="1"/>
  <c r="F131" i="2"/>
  <c r="K123" i="2"/>
  <c r="D122" i="2"/>
  <c r="F122" i="2"/>
  <c r="K121" i="2"/>
  <c r="D93" i="2"/>
  <c r="G105" i="2"/>
  <c r="M105" i="2"/>
  <c r="G108" i="2"/>
  <c r="M108" i="2"/>
  <c r="C11" i="2"/>
  <c r="C38" i="2"/>
  <c r="D68" i="2"/>
  <c r="D69" i="2"/>
  <c r="D100" i="2"/>
  <c r="D77" i="2"/>
  <c r="D78" i="2"/>
  <c r="E38" i="2"/>
  <c r="K34" i="2"/>
  <c r="E11" i="2"/>
  <c r="K32" i="2"/>
</calcChain>
</file>

<file path=xl/sharedStrings.xml><?xml version="1.0" encoding="utf-8"?>
<sst xmlns="http://schemas.openxmlformats.org/spreadsheetml/2006/main" count="49" uniqueCount="27">
  <si>
    <t>ϵx(cm)</t>
  </si>
  <si>
    <t>Xc.g.=</t>
  </si>
  <si>
    <t>ϵy(cm)</t>
  </si>
  <si>
    <t>Yc.g.=</t>
  </si>
  <si>
    <t>CLOCKWISE:</t>
  </si>
  <si>
    <t>COUNTERCLOCKWISE:</t>
  </si>
  <si>
    <t>r c.g.cw(cm)=</t>
  </si>
  <si>
    <t>r c.g.ccw(cm)=</t>
  </si>
  <si>
    <t>BEFORE CALIBRATION</t>
  </si>
  <si>
    <t>CALCULATIONS:</t>
  </si>
  <si>
    <t>α=</t>
  </si>
  <si>
    <t>L=2m</t>
  </si>
  <si>
    <t>cm</t>
  </si>
  <si>
    <t>m</t>
  </si>
  <si>
    <t>β=</t>
  </si>
  <si>
    <t>AFTER CALCULATION:</t>
  </si>
  <si>
    <t>R(m)=</t>
  </si>
  <si>
    <t>I TRIED TO IMPLEMNT EXCEL FORMULA HERE BUT RESULT IS DIFFERENT THEN THE ONE I GOT FROM MY CALCULATOR</t>
  </si>
  <si>
    <t>Ed=</t>
  </si>
  <si>
    <t>b -actual=</t>
  </si>
  <si>
    <t>CL=</t>
  </si>
  <si>
    <t>CR=</t>
  </si>
  <si>
    <t>(calibrated value of wheelbase)</t>
  </si>
  <si>
    <t>(before calibration it was 1.524)</t>
  </si>
  <si>
    <t>b=1.524m</t>
  </si>
  <si>
    <t>values in script  of CL and CR ,before caltulations:</t>
  </si>
  <si>
    <t>NEW VALUES after calculations: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</si>
</sst>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6" xfId="0" applyBorder="1"/>
    <xf numFmtId="0" fontId="0" fillId="0" borderId="8" xfId="0" applyBorder="1"/>
    <xf numFmtId="0" fontId="0" fillId="0" borderId="0" xfId="0" applyBorder="1"/>
    <xf numFmtId="2" fontId="0" fillId="0" borderId="5" xfId="0" applyNumberFormat="1" applyBorder="1"/>
    <xf numFmtId="164" fontId="0" fillId="0" borderId="7" xfId="0" applyNumberFormat="1" applyBorder="1"/>
    <xf numFmtId="0" fontId="3" fillId="0" borderId="3" xfId="0" applyFont="1" applyBorder="1"/>
    <xf numFmtId="0" fontId="0" fillId="0" borderId="5" xfId="0" applyBorder="1"/>
    <xf numFmtId="165" fontId="0" fillId="0" borderId="7" xfId="0" applyNumberFormat="1" applyBorder="1"/>
    <xf numFmtId="0" fontId="1" fillId="0" borderId="0" xfId="0" applyFont="1"/>
    <xf numFmtId="0" fontId="5" fillId="0" borderId="0" xfId="0" applyFont="1"/>
    <xf numFmtId="0" fontId="5" fillId="0" borderId="3" xfId="0" applyFont="1" applyBorder="1"/>
    <xf numFmtId="164" fontId="5" fillId="0" borderId="4" xfId="0" applyNumberFormat="1" applyFont="1" applyBorder="1"/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/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7" xfId="0" applyFont="1" applyFill="1" applyBorder="1" applyAlignment="1">
      <alignment horizontal="right"/>
    </xf>
    <xf numFmtId="0" fontId="5" fillId="2" borderId="8" xfId="0" applyFont="1" applyFill="1" applyBorder="1"/>
    <xf numFmtId="0" fontId="5" fillId="2" borderId="3" xfId="0" applyFont="1" applyFill="1" applyBorder="1"/>
    <xf numFmtId="166" fontId="5" fillId="2" borderId="4" xfId="0" applyNumberFormat="1" applyFont="1" applyFill="1" applyBorder="1"/>
    <xf numFmtId="0" fontId="6" fillId="2" borderId="3" xfId="0" applyFont="1" applyFill="1" applyBorder="1"/>
    <xf numFmtId="2" fontId="0" fillId="2" borderId="4" xfId="0" applyNumberFormat="1" applyFill="1" applyBorder="1"/>
    <xf numFmtId="0" fontId="0" fillId="2" borderId="3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Clockwise end point scatter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Sheet2!$C$6:$C$10</c:f>
              <c:numCache>
                <c:formatCode>General</c:formatCode>
                <c:ptCount val="5"/>
                <c:pt idx="0">
                  <c:v>-63.0</c:v>
                </c:pt>
                <c:pt idx="1">
                  <c:v>-50.5</c:v>
                </c:pt>
                <c:pt idx="2">
                  <c:v>-34.0</c:v>
                </c:pt>
                <c:pt idx="3">
                  <c:v>-26.5</c:v>
                </c:pt>
                <c:pt idx="4">
                  <c:v>-41.0</c:v>
                </c:pt>
              </c:numCache>
            </c:numRef>
          </c:xVal>
          <c:yVal>
            <c:numRef>
              <c:f>Sheet2!$E$6:$E$10</c:f>
              <c:numCache>
                <c:formatCode>General</c:formatCode>
                <c:ptCount val="5"/>
                <c:pt idx="0">
                  <c:v>-63.5</c:v>
                </c:pt>
                <c:pt idx="1">
                  <c:v>-59.0</c:v>
                </c:pt>
                <c:pt idx="2">
                  <c:v>-65.0</c:v>
                </c:pt>
                <c:pt idx="3">
                  <c:v>-78.5</c:v>
                </c:pt>
                <c:pt idx="4">
                  <c:v>-91.5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52617656"/>
        <c:axId val="152601992"/>
      </c:scatterChart>
      <c:valAx>
        <c:axId val="152617656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crossAx val="152601992"/>
        <c:crosses val="autoZero"/>
        <c:crossBetween val="midCat"/>
      </c:valAx>
      <c:valAx>
        <c:axId val="15260199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out"/>
        <c:minorTickMark val="none"/>
        <c:tickLblPos val="nextTo"/>
        <c:crossAx val="152617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Counterclockwise end point scatter</a:t>
            </a:r>
          </a:p>
        </c:rich>
      </c:tx>
      <c:layout>
        <c:manualLayout>
          <c:xMode val="edge"/>
          <c:yMode val="edge"/>
          <c:x val="0.135611111111111"/>
          <c:y val="0.0231481481481481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Sheet2!$C$33:$C$37</c:f>
              <c:numCache>
                <c:formatCode>General</c:formatCode>
                <c:ptCount val="5"/>
                <c:pt idx="0">
                  <c:v>-71.0</c:v>
                </c:pt>
                <c:pt idx="1">
                  <c:v>-100.0</c:v>
                </c:pt>
                <c:pt idx="2">
                  <c:v>-74.0</c:v>
                </c:pt>
                <c:pt idx="3">
                  <c:v>-69.0</c:v>
                </c:pt>
                <c:pt idx="4">
                  <c:v>-65.5</c:v>
                </c:pt>
              </c:numCache>
            </c:numRef>
          </c:xVal>
          <c:yVal>
            <c:numRef>
              <c:f>Sheet2!$E$33:$E$37</c:f>
              <c:numCache>
                <c:formatCode>General</c:formatCode>
                <c:ptCount val="5"/>
                <c:pt idx="0">
                  <c:v>97.0</c:v>
                </c:pt>
                <c:pt idx="1">
                  <c:v>112.0</c:v>
                </c:pt>
                <c:pt idx="2">
                  <c:v>87.0</c:v>
                </c:pt>
                <c:pt idx="3">
                  <c:v>123.0</c:v>
                </c:pt>
                <c:pt idx="4">
                  <c:v>100.5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52573016"/>
        <c:axId val="152501016"/>
      </c:scatterChart>
      <c:valAx>
        <c:axId val="152573016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crossAx val="152501016"/>
        <c:crosses val="autoZero"/>
        <c:crossBetween val="midCat"/>
      </c:valAx>
      <c:valAx>
        <c:axId val="15250101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out"/>
        <c:minorTickMark val="none"/>
        <c:tickLblPos val="nextTo"/>
        <c:crossAx val="152573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clockwise end point scatter after calibration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Sheet2!$D$117:$D$121</c:f>
              <c:numCache>
                <c:formatCode>General</c:formatCode>
                <c:ptCount val="5"/>
                <c:pt idx="0">
                  <c:v>-6.0</c:v>
                </c:pt>
                <c:pt idx="1">
                  <c:v>-12.5</c:v>
                </c:pt>
                <c:pt idx="2">
                  <c:v>5.5</c:v>
                </c:pt>
                <c:pt idx="3">
                  <c:v>-5.5</c:v>
                </c:pt>
                <c:pt idx="4">
                  <c:v>2.5</c:v>
                </c:pt>
              </c:numCache>
            </c:numRef>
          </c:xVal>
          <c:yVal>
            <c:numRef>
              <c:f>Sheet2!$F$117:$F$121</c:f>
              <c:numCache>
                <c:formatCode>General</c:formatCode>
                <c:ptCount val="5"/>
                <c:pt idx="0">
                  <c:v>-14.5</c:v>
                </c:pt>
                <c:pt idx="1">
                  <c:v>-10.0</c:v>
                </c:pt>
                <c:pt idx="2">
                  <c:v>8.0</c:v>
                </c:pt>
                <c:pt idx="3">
                  <c:v>-7.0</c:v>
                </c:pt>
                <c:pt idx="4">
                  <c:v>10.5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52635112"/>
        <c:axId val="152640344"/>
      </c:scatterChart>
      <c:valAx>
        <c:axId val="152635112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52640344"/>
        <c:crosses val="autoZero"/>
        <c:crossBetween val="midCat"/>
      </c:valAx>
      <c:valAx>
        <c:axId val="15264034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52635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counterclockwise end point scatter after calibration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Sheet2!$D$126:$D$130</c:f>
              <c:numCache>
                <c:formatCode>General</c:formatCode>
                <c:ptCount val="5"/>
                <c:pt idx="0">
                  <c:v>-38.5</c:v>
                </c:pt>
                <c:pt idx="1">
                  <c:v>-27.0</c:v>
                </c:pt>
                <c:pt idx="2">
                  <c:v>-19.5</c:v>
                </c:pt>
                <c:pt idx="3">
                  <c:v>-22.5</c:v>
                </c:pt>
                <c:pt idx="4">
                  <c:v>-22.0</c:v>
                </c:pt>
              </c:numCache>
            </c:numRef>
          </c:xVal>
          <c:yVal>
            <c:numRef>
              <c:f>Sheet2!$F$126:$F$130</c:f>
              <c:numCache>
                <c:formatCode>General</c:formatCode>
                <c:ptCount val="5"/>
                <c:pt idx="0">
                  <c:v>24.0</c:v>
                </c:pt>
                <c:pt idx="1">
                  <c:v>10.0</c:v>
                </c:pt>
                <c:pt idx="2">
                  <c:v>11.0</c:v>
                </c:pt>
                <c:pt idx="3">
                  <c:v>20.0</c:v>
                </c:pt>
                <c:pt idx="4">
                  <c:v>4.0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52671384"/>
        <c:axId val="152676616"/>
      </c:scatterChart>
      <c:valAx>
        <c:axId val="152671384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52676616"/>
        <c:crosses val="autoZero"/>
        <c:crossBetween val="midCat"/>
      </c:valAx>
      <c:valAx>
        <c:axId val="152676616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52671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1.emf"/><Relationship Id="rId12" Type="http://schemas.openxmlformats.org/officeDocument/2006/relationships/chart" Target="../charts/chart1.xml"/><Relationship Id="rId13" Type="http://schemas.openxmlformats.org/officeDocument/2006/relationships/chart" Target="../charts/chart2.xml"/><Relationship Id="rId14" Type="http://schemas.openxmlformats.org/officeDocument/2006/relationships/chart" Target="../charts/chart3.xml"/><Relationship Id="rId15" Type="http://schemas.openxmlformats.org/officeDocument/2006/relationships/chart" Target="../charts/chart4.xml"/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6" Type="http://schemas.openxmlformats.org/officeDocument/2006/relationships/image" Target="../media/image6.emf"/><Relationship Id="rId7" Type="http://schemas.openxmlformats.org/officeDocument/2006/relationships/image" Target="../media/image7.emf"/><Relationship Id="rId8" Type="http://schemas.openxmlformats.org/officeDocument/2006/relationships/image" Target="../media/image8.emf"/><Relationship Id="rId9" Type="http://schemas.openxmlformats.org/officeDocument/2006/relationships/image" Target="../media/image9.emf"/><Relationship Id="rId10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12</xdr:row>
      <xdr:rowOff>9525</xdr:rowOff>
    </xdr:from>
    <xdr:to>
      <xdr:col>6</xdr:col>
      <xdr:colOff>596542</xdr:colOff>
      <xdr:row>28</xdr:row>
      <xdr:rowOff>147696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295525"/>
          <a:ext cx="3635016" cy="3186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39</xdr:row>
      <xdr:rowOff>3418</xdr:rowOff>
    </xdr:from>
    <xdr:to>
      <xdr:col>6</xdr:col>
      <xdr:colOff>590550</xdr:colOff>
      <xdr:row>56</xdr:row>
      <xdr:rowOff>84541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432918"/>
          <a:ext cx="3629024" cy="3319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4</xdr:row>
      <xdr:rowOff>0</xdr:rowOff>
    </xdr:from>
    <xdr:to>
      <xdr:col>14</xdr:col>
      <xdr:colOff>605564</xdr:colOff>
      <xdr:row>23</xdr:row>
      <xdr:rowOff>171450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762000"/>
          <a:ext cx="3910738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13</xdr:col>
      <xdr:colOff>95250</xdr:colOff>
      <xdr:row>29</xdr:row>
      <xdr:rowOff>186025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143500"/>
          <a:ext cx="2790825" cy="5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</xdr:row>
      <xdr:rowOff>190499</xdr:rowOff>
    </xdr:from>
    <xdr:to>
      <xdr:col>6</xdr:col>
      <xdr:colOff>606601</xdr:colOff>
      <xdr:row>65</xdr:row>
      <xdr:rowOff>9524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849099"/>
          <a:ext cx="3045001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6</xdr:col>
      <xdr:colOff>523875</xdr:colOff>
      <xdr:row>74</xdr:row>
      <xdr:rowOff>114300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601700"/>
          <a:ext cx="29622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4</xdr:col>
      <xdr:colOff>180975</xdr:colOff>
      <xdr:row>82</xdr:row>
      <xdr:rowOff>95250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5354300"/>
          <a:ext cx="14001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561975</xdr:colOff>
      <xdr:row>87</xdr:row>
      <xdr:rowOff>0</xdr:rowOff>
    </xdr:from>
    <xdr:to>
      <xdr:col>5</xdr:col>
      <xdr:colOff>361950</xdr:colOff>
      <xdr:row>90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6706850"/>
          <a:ext cx="22383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590550</xdr:colOff>
      <xdr:row>95</xdr:row>
      <xdr:rowOff>57150</xdr:rowOff>
    </xdr:from>
    <xdr:to>
      <xdr:col>5</xdr:col>
      <xdr:colOff>428625</xdr:colOff>
      <xdr:row>97</xdr:row>
      <xdr:rowOff>47625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8307050"/>
          <a:ext cx="2276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4</xdr:col>
      <xdr:colOff>28575</xdr:colOff>
      <xdr:row>105</xdr:row>
      <xdr:rowOff>28575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735800"/>
          <a:ext cx="12477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107</xdr:row>
      <xdr:rowOff>0</xdr:rowOff>
    </xdr:from>
    <xdr:to>
      <xdr:col>4</xdr:col>
      <xdr:colOff>371475</xdr:colOff>
      <xdr:row>109</xdr:row>
      <xdr:rowOff>180975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497800"/>
          <a:ext cx="15906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13</xdr:col>
      <xdr:colOff>95250</xdr:colOff>
      <xdr:row>117</xdr:row>
      <xdr:rowOff>186025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2021800"/>
          <a:ext cx="2790825" cy="5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400050</xdr:colOff>
      <xdr:row>41</xdr:row>
      <xdr:rowOff>0</xdr:rowOff>
    </xdr:from>
    <xdr:to>
      <xdr:col>14</xdr:col>
      <xdr:colOff>447675</xdr:colOff>
      <xdr:row>55</xdr:row>
      <xdr:rowOff>76200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457200</xdr:colOff>
      <xdr:row>60</xdr:row>
      <xdr:rowOff>66675</xdr:rowOff>
    </xdr:from>
    <xdr:to>
      <xdr:col>14</xdr:col>
      <xdr:colOff>504825</xdr:colOff>
      <xdr:row>74</xdr:row>
      <xdr:rowOff>114300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124</xdr:row>
      <xdr:rowOff>0</xdr:rowOff>
    </xdr:from>
    <xdr:to>
      <xdr:col>14</xdr:col>
      <xdr:colOff>47625</xdr:colOff>
      <xdr:row>138</xdr:row>
      <xdr:rowOff>76200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132</xdr:row>
      <xdr:rowOff>152400</xdr:rowOff>
    </xdr:from>
    <xdr:to>
      <xdr:col>7</xdr:col>
      <xdr:colOff>304800</xdr:colOff>
      <xdr:row>147</xdr:row>
      <xdr:rowOff>38100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1"/>
  <sheetViews>
    <sheetView tabSelected="1" topLeftCell="C123" workbookViewId="0">
      <selection activeCell="O130" sqref="O130"/>
    </sheetView>
  </sheetViews>
  <sheetFormatPr baseColWidth="10" defaultColWidth="8.83203125" defaultRowHeight="14" x14ac:dyDescent="0"/>
  <cols>
    <col min="10" max="10" width="14" customWidth="1"/>
    <col min="11" max="11" width="8.1640625" customWidth="1"/>
  </cols>
  <sheetData>
    <row r="2" spans="2:8">
      <c r="H2" t="s">
        <v>8</v>
      </c>
    </row>
    <row r="3" spans="2:8">
      <c r="C3" t="s">
        <v>4</v>
      </c>
    </row>
    <row r="5" spans="2:8">
      <c r="B5" s="1"/>
      <c r="C5" s="3" t="s">
        <v>0</v>
      </c>
      <c r="D5" s="2"/>
      <c r="E5" s="3" t="s">
        <v>2</v>
      </c>
    </row>
    <row r="6" spans="2:8">
      <c r="B6" s="1">
        <v>1</v>
      </c>
      <c r="C6" s="1">
        <v>-63</v>
      </c>
      <c r="D6" s="1"/>
      <c r="E6" s="1">
        <v>-63.5</v>
      </c>
    </row>
    <row r="7" spans="2:8">
      <c r="B7" s="1">
        <v>2</v>
      </c>
      <c r="C7" s="1">
        <v>-50.5</v>
      </c>
      <c r="D7" s="1"/>
      <c r="E7" s="1">
        <v>-59</v>
      </c>
    </row>
    <row r="8" spans="2:8">
      <c r="B8" s="1">
        <v>3</v>
      </c>
      <c r="C8" s="1">
        <v>-34</v>
      </c>
      <c r="D8" s="1"/>
      <c r="E8" s="1">
        <v>-65</v>
      </c>
    </row>
    <row r="9" spans="2:8">
      <c r="B9" s="1">
        <v>4</v>
      </c>
      <c r="C9" s="1">
        <v>-26.5</v>
      </c>
      <c r="D9" s="1"/>
      <c r="E9" s="1">
        <v>-78.5</v>
      </c>
    </row>
    <row r="10" spans="2:8">
      <c r="B10" s="1">
        <v>5</v>
      </c>
      <c r="C10" s="1">
        <v>-41</v>
      </c>
      <c r="D10" s="1"/>
      <c r="E10" s="1">
        <v>-91.5</v>
      </c>
    </row>
    <row r="11" spans="2:8">
      <c r="B11" s="4" t="s">
        <v>1</v>
      </c>
      <c r="C11" s="1">
        <f>SUM(C6:C10)/5</f>
        <v>-43</v>
      </c>
      <c r="D11" s="4" t="s">
        <v>3</v>
      </c>
      <c r="E11" s="1">
        <f>SUM(E6:E10)/5</f>
        <v>-71.5</v>
      </c>
    </row>
    <row r="30" spans="2:11">
      <c r="B30" t="s">
        <v>5</v>
      </c>
    </row>
    <row r="31" spans="2:11" ht="15" thickBot="1"/>
    <row r="32" spans="2:11" ht="15" thickBot="1">
      <c r="B32" s="1"/>
      <c r="C32" s="3" t="s">
        <v>0</v>
      </c>
      <c r="D32" s="2"/>
      <c r="E32" s="3" t="s">
        <v>2</v>
      </c>
      <c r="J32" s="33" t="s">
        <v>6</v>
      </c>
      <c r="K32" s="32">
        <f>SQRT((C11)^2+(E11)^2)</f>
        <v>83.434105736203591</v>
      </c>
    </row>
    <row r="33" spans="2:11" ht="15" thickBot="1">
      <c r="B33" s="1">
        <v>1</v>
      </c>
      <c r="C33" s="1">
        <v>-71</v>
      </c>
      <c r="D33" s="1"/>
      <c r="E33" s="1">
        <v>97</v>
      </c>
    </row>
    <row r="34" spans="2:11" ht="15" thickBot="1">
      <c r="B34" s="1">
        <v>2</v>
      </c>
      <c r="C34" s="1">
        <v>-100</v>
      </c>
      <c r="D34" s="1"/>
      <c r="E34" s="1">
        <v>112</v>
      </c>
      <c r="J34" s="33" t="s">
        <v>7</v>
      </c>
      <c r="K34" s="34">
        <f>SQRT((C38)^2+(E38)^2)</f>
        <v>128.67019856983202</v>
      </c>
    </row>
    <row r="35" spans="2:11">
      <c r="B35" s="1">
        <v>3</v>
      </c>
      <c r="C35" s="1">
        <v>-74</v>
      </c>
      <c r="D35" s="1"/>
      <c r="E35" s="1">
        <v>87</v>
      </c>
    </row>
    <row r="36" spans="2:11" ht="15" thickBot="1">
      <c r="B36" s="1">
        <v>4</v>
      </c>
      <c r="C36" s="1">
        <v>-69</v>
      </c>
      <c r="D36" s="1"/>
      <c r="E36" s="1">
        <v>123</v>
      </c>
    </row>
    <row r="37" spans="2:11" ht="15" thickBot="1">
      <c r="B37" s="1">
        <v>5</v>
      </c>
      <c r="C37" s="1">
        <v>-65.5</v>
      </c>
      <c r="D37" s="1"/>
      <c r="E37" s="1">
        <v>100.5</v>
      </c>
      <c r="J37" s="7" t="s">
        <v>11</v>
      </c>
    </row>
    <row r="38" spans="2:11">
      <c r="B38" s="4" t="s">
        <v>1</v>
      </c>
      <c r="C38" s="1">
        <f>SUM(C33:C37)/5</f>
        <v>-75.900000000000006</v>
      </c>
      <c r="D38" s="4" t="s">
        <v>3</v>
      </c>
      <c r="E38" s="1">
        <f>SUM(E33:E37)/5</f>
        <v>103.9</v>
      </c>
    </row>
    <row r="60" spans="3:3">
      <c r="C60" t="s">
        <v>9</v>
      </c>
    </row>
    <row r="67" spans="3:5" ht="15" thickBot="1"/>
    <row r="68" spans="3:5" ht="15" thickBot="1">
      <c r="C68" s="13" t="s">
        <v>10</v>
      </c>
      <c r="D68" s="11">
        <f>((C11+C38)/(-4*2))*(180/3.14)</f>
        <v>851.99044585987258</v>
      </c>
      <c r="E68" s="8" t="s">
        <v>12</v>
      </c>
    </row>
    <row r="69" spans="3:5" ht="15" thickBot="1">
      <c r="C69" s="10"/>
      <c r="D69" s="12">
        <f>D68/100</f>
        <v>8.5199044585987256</v>
      </c>
      <c r="E69" s="9" t="s">
        <v>13</v>
      </c>
    </row>
    <row r="76" spans="3:5" ht="15" thickBot="1"/>
    <row r="77" spans="3:5" ht="15" thickBot="1">
      <c r="C77" s="13" t="s">
        <v>14</v>
      </c>
      <c r="D77" s="14">
        <f>((C11-C38)/(-4*2))*(180/3.14)</f>
        <v>-235.74840764331213</v>
      </c>
      <c r="E77" s="8" t="s">
        <v>12</v>
      </c>
    </row>
    <row r="78" spans="3:5" ht="15" thickBot="1">
      <c r="D78" s="15">
        <f>D77/100</f>
        <v>-2.3574840764331215</v>
      </c>
      <c r="E78" s="9" t="s">
        <v>13</v>
      </c>
    </row>
    <row r="84" spans="3:7" ht="15" thickBot="1"/>
    <row r="85" spans="3:7" ht="15" thickBot="1">
      <c r="C85" s="5" t="s">
        <v>16</v>
      </c>
      <c r="D85" s="6">
        <v>-48.7</v>
      </c>
      <c r="F85" s="16" t="s">
        <v>17</v>
      </c>
    </row>
    <row r="88" spans="3:7">
      <c r="G88" s="17" t="s">
        <v>24</v>
      </c>
    </row>
    <row r="92" spans="3:7" ht="15" thickBot="1"/>
    <row r="93" spans="3:7" ht="15" thickBot="1">
      <c r="C93" s="18" t="s">
        <v>18</v>
      </c>
      <c r="D93" s="19">
        <f>(D85+(1.524/2))/(D85-(1.524/2))</f>
        <v>0.96918846791476287</v>
      </c>
    </row>
    <row r="99" spans="3:13" ht="15" thickBot="1"/>
    <row r="100" spans="3:13" ht="15" thickBot="1">
      <c r="C100" s="29" t="s">
        <v>19</v>
      </c>
      <c r="D100" s="30">
        <f>(90/(90-D69))*1.524</f>
        <v>1.683355905373318</v>
      </c>
      <c r="E100" s="16" t="s">
        <v>22</v>
      </c>
      <c r="F100" s="16"/>
    </row>
    <row r="101" spans="3:13">
      <c r="E101" s="17" t="s">
        <v>23</v>
      </c>
      <c r="F101" s="17"/>
      <c r="G101" s="17"/>
    </row>
    <row r="104" spans="3:13" ht="15" thickBot="1">
      <c r="H104" s="17" t="s">
        <v>25</v>
      </c>
      <c r="J104" s="17"/>
      <c r="K104" s="17"/>
      <c r="L104" s="17"/>
      <c r="M104" t="s">
        <v>26</v>
      </c>
    </row>
    <row r="105" spans="3:13" ht="15" thickBot="1">
      <c r="F105" s="21" t="s">
        <v>20</v>
      </c>
      <c r="G105" s="19">
        <f>2/(D93+1)</f>
        <v>1.0156468172484598</v>
      </c>
      <c r="I105" s="20" t="s">
        <v>20</v>
      </c>
      <c r="J105" s="22">
        <v>3.4301000000000002E-3</v>
      </c>
      <c r="L105" s="23" t="s">
        <v>20</v>
      </c>
      <c r="M105" s="24">
        <f>G105*J105</f>
        <v>3.4837701478439421E-3</v>
      </c>
    </row>
    <row r="106" spans="3:13">
      <c r="L106" s="25"/>
      <c r="M106" s="26"/>
    </row>
    <row r="107" spans="3:13" ht="15" thickBot="1">
      <c r="L107" s="25"/>
      <c r="M107" s="26"/>
    </row>
    <row r="108" spans="3:13" ht="15" thickBot="1">
      <c r="F108" s="21" t="s">
        <v>21</v>
      </c>
      <c r="G108" s="19">
        <f>2/((1/D93)+1)</f>
        <v>0.98435318275154005</v>
      </c>
      <c r="I108" s="20" t="s">
        <v>21</v>
      </c>
      <c r="J108" s="22">
        <v>3.2439999999999999E-3</v>
      </c>
      <c r="L108" s="27" t="s">
        <v>21</v>
      </c>
      <c r="M108" s="28">
        <f>G108*J108</f>
        <v>3.193241724845996E-3</v>
      </c>
    </row>
    <row r="113" spans="3:11">
      <c r="F113" t="s">
        <v>15</v>
      </c>
    </row>
    <row r="115" spans="3:11">
      <c r="C115" t="s">
        <v>4</v>
      </c>
    </row>
    <row r="116" spans="3:11">
      <c r="C116" s="1"/>
      <c r="D116" s="3" t="s">
        <v>0</v>
      </c>
      <c r="E116" s="2"/>
      <c r="F116" s="3" t="s">
        <v>2</v>
      </c>
    </row>
    <row r="117" spans="3:11">
      <c r="C117" s="1">
        <v>1</v>
      </c>
      <c r="D117" s="1">
        <v>-6</v>
      </c>
      <c r="E117" s="1"/>
      <c r="F117" s="1">
        <v>-14.5</v>
      </c>
    </row>
    <row r="118" spans="3:11">
      <c r="C118" s="1">
        <v>2</v>
      </c>
      <c r="D118" s="1">
        <v>-12.5</v>
      </c>
      <c r="E118" s="1"/>
      <c r="F118" s="1">
        <v>-10</v>
      </c>
    </row>
    <row r="119" spans="3:11">
      <c r="C119" s="1">
        <v>3</v>
      </c>
      <c r="D119" s="1">
        <v>5.5</v>
      </c>
      <c r="E119" s="1"/>
      <c r="F119" s="1">
        <v>8</v>
      </c>
    </row>
    <row r="120" spans="3:11" ht="15" thickBot="1">
      <c r="C120" s="1">
        <v>4</v>
      </c>
      <c r="D120" s="1">
        <v>-5.5</v>
      </c>
      <c r="E120" s="1"/>
      <c r="F120" s="1">
        <v>-7</v>
      </c>
    </row>
    <row r="121" spans="3:11" ht="15" thickBot="1">
      <c r="C121" s="1">
        <v>5</v>
      </c>
      <c r="D121" s="1">
        <v>2.5</v>
      </c>
      <c r="E121" s="1"/>
      <c r="F121" s="1">
        <v>10.5</v>
      </c>
      <c r="J121" s="31" t="s">
        <v>6</v>
      </c>
      <c r="K121" s="32">
        <f>SQRT((D122)^2+(F122)^2)</f>
        <v>4.1231056256176606</v>
      </c>
    </row>
    <row r="122" spans="3:11" ht="15" thickBot="1">
      <c r="C122" s="4" t="s">
        <v>1</v>
      </c>
      <c r="D122" s="1">
        <f>SUM(D117:D121)/5</f>
        <v>-3.2</v>
      </c>
      <c r="E122" s="4" t="s">
        <v>3</v>
      </c>
      <c r="F122" s="1">
        <f>SUM(F117:F121)/5</f>
        <v>-2.6</v>
      </c>
    </row>
    <row r="123" spans="3:11" ht="15" thickBot="1">
      <c r="J123" s="31" t="s">
        <v>7</v>
      </c>
      <c r="K123" s="32">
        <f>SQRT((D131)^2+(F131)^2)</f>
        <v>29.347061181658379</v>
      </c>
    </row>
    <row r="124" spans="3:11">
      <c r="C124" t="s">
        <v>5</v>
      </c>
    </row>
    <row r="125" spans="3:11">
      <c r="C125" s="1"/>
      <c r="D125" s="3" t="s">
        <v>0</v>
      </c>
      <c r="E125" s="2"/>
      <c r="F125" s="3" t="s">
        <v>2</v>
      </c>
    </row>
    <row r="126" spans="3:11">
      <c r="C126" s="1">
        <v>1</v>
      </c>
      <c r="D126" s="1">
        <v>-38.5</v>
      </c>
      <c r="E126" s="1"/>
      <c r="F126" s="1">
        <v>24</v>
      </c>
    </row>
    <row r="127" spans="3:11">
      <c r="C127" s="1">
        <v>2</v>
      </c>
      <c r="D127" s="1">
        <v>-27</v>
      </c>
      <c r="E127" s="1"/>
      <c r="F127" s="1">
        <v>10</v>
      </c>
    </row>
    <row r="128" spans="3:11">
      <c r="C128" s="1">
        <v>3</v>
      </c>
      <c r="D128" s="1">
        <v>-19.5</v>
      </c>
      <c r="E128" s="1"/>
      <c r="F128" s="1">
        <v>11</v>
      </c>
    </row>
    <row r="129" spans="3:6">
      <c r="C129" s="1">
        <v>4</v>
      </c>
      <c r="D129" s="1">
        <v>-22.5</v>
      </c>
      <c r="E129" s="1"/>
      <c r="F129" s="1">
        <v>20</v>
      </c>
    </row>
    <row r="130" spans="3:6">
      <c r="C130" s="1">
        <v>5</v>
      </c>
      <c r="D130" s="1">
        <v>-22</v>
      </c>
      <c r="E130" s="1"/>
      <c r="F130" s="1">
        <v>4</v>
      </c>
    </row>
    <row r="131" spans="3:6">
      <c r="C131" s="4" t="s">
        <v>1</v>
      </c>
      <c r="D131" s="1">
        <f>SUM(D126:D130)/5</f>
        <v>-25.9</v>
      </c>
      <c r="E131" s="4" t="s">
        <v>3</v>
      </c>
      <c r="F131" s="1">
        <f>SUM(F126:F130)/5</f>
        <v>13.8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memic</dc:creator>
  <cp:lastModifiedBy>Karina Dühring</cp:lastModifiedBy>
  <dcterms:created xsi:type="dcterms:W3CDTF">2012-09-13T08:55:22Z</dcterms:created>
  <dcterms:modified xsi:type="dcterms:W3CDTF">2012-10-10T12:49:50Z</dcterms:modified>
</cp:coreProperties>
</file>